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Tibor</author>
  </authors>
  <commentList>
    <comment ref="J20" authorId="0">
      <text>
        <r>
          <rPr>
            <b/>
            <sz val="8"/>
            <rFont val="Tahoma"/>
            <family val="2"/>
          </rPr>
          <t>Znecistenie:
male=1
stredne=2
velke=3</t>
        </r>
      </text>
    </comment>
    <comment ref="J24" authorId="0">
      <text>
        <r>
          <rPr>
            <b/>
            <sz val="8"/>
            <rFont val="Tahoma"/>
            <family val="0"/>
          </rPr>
          <t>V zadani  0,8</t>
        </r>
      </text>
    </comment>
    <comment ref="J26" authorId="0">
      <text>
        <r>
          <rPr>
            <b/>
            <sz val="8"/>
            <rFont val="Tahoma"/>
            <family val="0"/>
          </rPr>
          <t xml:space="preserve"> V zadani =1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>Cinitel smerovej priepustnosti skla</t>
        </r>
        <r>
          <rPr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>Cislo kruznice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Elevacny uhol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Pocet dielikov v reze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Pocet dielikov 
v podoryse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Opravny koeficient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Cinitel dennej osvetlenosti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0"/>
          </rPr>
          <t>Cinitel dennej osvetlenosti pre gradovany jas</t>
        </r>
      </text>
    </comment>
    <comment ref="J7" authorId="0">
      <text>
        <r>
          <rPr>
            <b/>
            <sz val="8"/>
            <rFont val="Tahoma"/>
            <family val="0"/>
          </rPr>
          <t>Celkovy stratovy cinitel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Cinitel dennej osvetlenosti po zaratani strat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Tam kde su okna 
(v zadani dlhsia strana)
</t>
        </r>
      </text>
    </comment>
    <comment ref="J30" authorId="0">
      <text>
        <r>
          <rPr>
            <b/>
            <sz val="8"/>
            <rFont val="Tahoma"/>
            <family val="0"/>
          </rPr>
          <t>0,3-0,6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8"/>
            <rFont val="Tahoma"/>
            <family val="0"/>
          </rPr>
          <t>0,3-0,7</t>
        </r>
        <r>
          <rPr>
            <sz val="8"/>
            <rFont val="Tahoma"/>
            <family val="0"/>
          </rPr>
          <t xml:space="preserve">
</t>
        </r>
      </text>
    </comment>
    <comment ref="J32" authorId="0">
      <text>
        <r>
          <rPr>
            <b/>
            <sz val="8"/>
            <rFont val="Tahoma"/>
            <family val="0"/>
          </rPr>
          <t>0,7-0,85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0,1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0"/>
          </rPr>
          <t>Cinitel znecistenia okna v interiery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0"/>
          </rPr>
          <t>Cinitel znecistenia okna v exteriery</t>
        </r>
      </text>
    </comment>
    <comment ref="J39" authorId="0">
      <text>
        <r>
          <rPr>
            <b/>
            <sz val="8"/>
            <rFont val="Tahoma"/>
            <family val="0"/>
          </rPr>
          <t>tmavy teren=0,1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Odrazova zlozka cinitela dennej osvetlenosti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>Vysledny cinitel dennej osvetlenosti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Znecistenie:
male=1
stredne=2
velke=3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<sst xmlns="http://schemas.openxmlformats.org/spreadsheetml/2006/main" count="73" uniqueCount="67">
  <si>
    <r>
      <t>k</t>
    </r>
    <r>
      <rPr>
        <vertAlign val="subscript"/>
        <sz val="10"/>
        <rFont val="Arial"/>
        <family val="2"/>
      </rPr>
      <t>ε</t>
    </r>
    <r>
      <rPr>
        <vertAlign val="superscript"/>
        <sz val="10"/>
        <rFont val="Arial"/>
        <family val="2"/>
      </rPr>
      <t>▲</t>
    </r>
  </si>
  <si>
    <t>c.k. [ - ]</t>
  </si>
  <si>
    <r>
      <t>n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[ - ]</t>
    </r>
  </si>
  <si>
    <r>
      <t>n</t>
    </r>
    <r>
      <rPr>
        <vertAlign val="subscript"/>
        <sz val="10"/>
        <rFont val="Arial"/>
        <family val="2"/>
      </rPr>
      <t>II</t>
    </r>
    <r>
      <rPr>
        <sz val="10"/>
        <rFont val="Arial"/>
        <family val="0"/>
      </rPr>
      <t xml:space="preserve"> [ - ]</t>
    </r>
  </si>
  <si>
    <t>Bod</t>
  </si>
  <si>
    <r>
      <t>D</t>
    </r>
    <r>
      <rPr>
        <vertAlign val="subscript"/>
        <sz val="10"/>
        <rFont val="Arial"/>
        <family val="2"/>
      </rPr>
      <t>oh</t>
    </r>
    <r>
      <rPr>
        <vertAlign val="superscript"/>
        <sz val="10"/>
        <rFont val="Arial"/>
        <family val="2"/>
      </rPr>
      <t>■</t>
    </r>
    <r>
      <rPr>
        <sz val="10"/>
        <rFont val="Arial"/>
        <family val="2"/>
      </rPr>
      <t xml:space="preserve"> [%]</t>
    </r>
  </si>
  <si>
    <r>
      <t>D</t>
    </r>
    <r>
      <rPr>
        <vertAlign val="subscript"/>
        <sz val="10"/>
        <rFont val="Arial"/>
        <family val="2"/>
      </rPr>
      <t>oh</t>
    </r>
    <r>
      <rPr>
        <vertAlign val="superscript"/>
        <sz val="10"/>
        <rFont val="Arial"/>
        <family val="2"/>
      </rPr>
      <t>▲</t>
    </r>
    <r>
      <rPr>
        <sz val="10"/>
        <rFont val="Arial"/>
        <family val="2"/>
      </rPr>
      <t xml:space="preserve"> [%]</t>
    </r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</si>
  <si>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</si>
  <si>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</si>
  <si>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</si>
  <si>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</si>
  <si>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</si>
  <si>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</si>
  <si>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</si>
  <si>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</si>
  <si>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</si>
  <si>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Stavebna fyzika II-Zadanie c. 3</t>
  </si>
  <si>
    <t>ε  [o]</t>
  </si>
  <si>
    <r>
      <t>T</t>
    </r>
    <r>
      <rPr>
        <vertAlign val="subscript"/>
        <sz val="10"/>
        <rFont val="Arial"/>
        <family val="2"/>
      </rPr>
      <t>ψ</t>
    </r>
    <r>
      <rPr>
        <sz val="10"/>
        <rFont val="Arial"/>
        <family val="2"/>
      </rPr>
      <t xml:space="preserve"> [ - ]</t>
    </r>
  </si>
  <si>
    <r>
      <t>T</t>
    </r>
    <r>
      <rPr>
        <vertAlign val="subscript"/>
        <sz val="10"/>
        <rFont val="Arial"/>
        <family val="2"/>
      </rPr>
      <t>k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</si>
  <si>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</si>
  <si>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oh,To</t>
    </r>
    <r>
      <rPr>
        <vertAlign val="superscript"/>
        <sz val="10"/>
        <rFont val="Arial"/>
        <family val="2"/>
      </rPr>
      <t>▲</t>
    </r>
    <r>
      <rPr>
        <sz val="10"/>
        <rFont val="Arial"/>
        <family val="2"/>
      </rPr>
      <t>[%]</t>
    </r>
  </si>
  <si>
    <r>
      <t>D</t>
    </r>
    <r>
      <rPr>
        <vertAlign val="subscript"/>
        <sz val="10"/>
        <rFont val="Arial"/>
        <family val="2"/>
      </rPr>
      <t>ρ</t>
    </r>
    <r>
      <rPr>
        <vertAlign val="superscript"/>
        <sz val="10"/>
        <rFont val="Arial"/>
        <family val="2"/>
      </rPr>
      <t>▲</t>
    </r>
    <r>
      <rPr>
        <sz val="10"/>
        <rFont val="Arial"/>
        <family val="2"/>
      </rPr>
      <t>[%]</t>
    </r>
  </si>
  <si>
    <r>
      <t>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 - ]</t>
    </r>
  </si>
  <si>
    <r>
      <t>D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[%]</t>
    </r>
  </si>
  <si>
    <r>
      <t>T</t>
    </r>
    <r>
      <rPr>
        <vertAlign val="subscript"/>
        <sz val="10"/>
        <rFont val="Arial"/>
        <family val="2"/>
      </rPr>
      <t>zi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</si>
  <si>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ze</t>
    </r>
    <r>
      <rPr>
        <sz val="10"/>
        <rFont val="Arial"/>
        <family val="0"/>
      </rPr>
      <t xml:space="preserve"> =</t>
    </r>
  </si>
  <si>
    <t>m</t>
  </si>
  <si>
    <t>Rozmery miestnosti</t>
  </si>
  <si>
    <r>
      <t>m</t>
    </r>
    <r>
      <rPr>
        <vertAlign val="superscript"/>
        <sz val="10"/>
        <rFont val="Arial"/>
        <family val="2"/>
      </rPr>
      <t>2</t>
    </r>
  </si>
  <si>
    <r>
      <t>ρ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=</t>
    </r>
  </si>
  <si>
    <r>
      <t>ρ</t>
    </r>
    <r>
      <rPr>
        <vertAlign val="subscript"/>
        <sz val="10"/>
        <rFont val="Arial"/>
        <family val="2"/>
      </rPr>
      <t>h</t>
    </r>
    <r>
      <rPr>
        <sz val="10"/>
        <rFont val="Arial"/>
        <family val="0"/>
      </rPr>
      <t>=</t>
    </r>
  </si>
  <si>
    <t>Vyska parapetu=</t>
  </si>
  <si>
    <t>Vyska stredu okna=</t>
  </si>
  <si>
    <r>
      <t>ρ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=</t>
    </r>
  </si>
  <si>
    <t>Pocet okien=</t>
  </si>
  <si>
    <t>Sirka okna=</t>
  </si>
  <si>
    <t>Vyska okna=</t>
  </si>
  <si>
    <t>Plocha vsetkych okien=</t>
  </si>
  <si>
    <t>Dlzka miestnosti=</t>
  </si>
  <si>
    <t>Sirka miestnosti=</t>
  </si>
  <si>
    <t>Vyska miestnosti=</t>
  </si>
  <si>
    <t>Pocet skiel=</t>
  </si>
  <si>
    <t>Plocha jednej priecnej steny=</t>
  </si>
  <si>
    <t>Plocha podlahy ( stropu)=</t>
  </si>
  <si>
    <t>Plocha jednej pozdlznej steny=</t>
  </si>
  <si>
    <t>Plocha vsetkych vnutornych povrchov=</t>
  </si>
  <si>
    <t>Priemerny cinitel odrazu ploch</t>
  </si>
  <si>
    <t xml:space="preserve">          ρ=</t>
  </si>
  <si>
    <t>Cinitel odrazu okoliteho terenu</t>
  </si>
  <si>
    <t>vsetky vnutorne plochy</t>
  </si>
  <si>
    <t>spodne povrchy</t>
  </si>
  <si>
    <t>horne povrchy</t>
  </si>
  <si>
    <t>podlaha</t>
  </si>
  <si>
    <t xml:space="preserve"> stena</t>
  </si>
  <si>
    <t xml:space="preserve">  strop</t>
  </si>
  <si>
    <t>Rozmery okien</t>
  </si>
  <si>
    <r>
      <t>Cinitele odrazu  ρ</t>
    </r>
    <r>
      <rPr>
        <b/>
        <vertAlign val="subscript"/>
        <sz val="10"/>
        <rFont val="Arial"/>
        <family val="2"/>
      </rPr>
      <t>1</t>
    </r>
  </si>
  <si>
    <t>Cinitel vplyvu konstrukcie okna</t>
  </si>
  <si>
    <t>Cinitel tienenia vnutornymi zariadeniami</t>
  </si>
  <si>
    <r>
      <t>Cinetele znecistenia okna T</t>
    </r>
    <r>
      <rPr>
        <b/>
        <vertAlign val="subscript"/>
        <sz val="10"/>
        <rFont val="Arial"/>
        <family val="2"/>
      </rPr>
      <t>z</t>
    </r>
  </si>
  <si>
    <r>
      <t xml:space="preserve">   </t>
    </r>
    <r>
      <rPr>
        <sz val="10"/>
        <rFont val="Arial"/>
        <family val="2"/>
      </rPr>
      <t>okno</t>
    </r>
  </si>
  <si>
    <t>Cista plocha zasklenia W=</t>
  </si>
  <si>
    <t>Cinitel normalovej svetelnej priepustnosti skla</t>
  </si>
  <si>
    <r>
      <t>T</t>
    </r>
    <r>
      <rPr>
        <vertAlign val="subscript"/>
        <sz val="10"/>
        <rFont val="Arial"/>
        <family val="2"/>
      </rPr>
      <t>n</t>
    </r>
    <r>
      <rPr>
        <vertAlign val="superscript"/>
        <sz val="10"/>
        <rFont val="Arial"/>
        <family val="2"/>
      </rPr>
      <t>(k)</t>
    </r>
    <r>
      <rPr>
        <sz val="10"/>
        <rFont val="Arial"/>
        <family val="2"/>
      </rPr>
      <t xml:space="preserve"> =</t>
    </r>
  </si>
  <si>
    <t>Cinitel znecistenia okna</t>
  </si>
  <si>
    <r>
      <t xml:space="preserve">       T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</si>
</sst>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0">
    <font>
      <sz val="10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6" borderId="0" xfId="0" applyFill="1" applyAlignment="1">
      <alignment horizontal="left"/>
    </xf>
    <xf numFmtId="0" fontId="0" fillId="6" borderId="15" xfId="0" applyFill="1" applyBorder="1" applyAlignment="1">
      <alignment horizontal="right"/>
    </xf>
    <xf numFmtId="0" fontId="0" fillId="6" borderId="0" xfId="0" applyFill="1" applyBorder="1" applyAlignment="1">
      <alignment horizontal="left"/>
    </xf>
    <xf numFmtId="0" fontId="0" fillId="7" borderId="4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6" borderId="0" xfId="0" applyFont="1" applyFill="1" applyAlignment="1">
      <alignment horizontal="right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right"/>
    </xf>
    <xf numFmtId="0" fontId="7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0" fillId="6" borderId="0" xfId="0" applyFont="1" applyFill="1" applyAlignment="1">
      <alignment horizontal="left"/>
    </xf>
    <xf numFmtId="0" fontId="7" fillId="6" borderId="16" xfId="0" applyFont="1" applyFill="1" applyBorder="1" applyAlignment="1">
      <alignment horizontal="center"/>
    </xf>
    <xf numFmtId="0" fontId="4" fillId="8" borderId="17" xfId="0" applyFont="1" applyFill="1" applyBorder="1" applyAlignment="1">
      <alignment vertical="center"/>
    </xf>
    <xf numFmtId="0" fontId="4" fillId="8" borderId="13" xfId="0" applyFont="1" applyFill="1" applyBorder="1" applyAlignment="1">
      <alignment/>
    </xf>
    <xf numFmtId="0" fontId="4" fillId="8" borderId="18" xfId="0" applyFont="1" applyFill="1" applyBorder="1" applyAlignment="1">
      <alignment/>
    </xf>
    <xf numFmtId="0" fontId="4" fillId="8" borderId="19" xfId="0" applyFont="1" applyFill="1" applyBorder="1" applyAlignment="1">
      <alignment/>
    </xf>
    <xf numFmtId="0" fontId="4" fillId="8" borderId="0" xfId="0" applyFont="1" applyFill="1" applyBorder="1" applyAlignment="1">
      <alignment/>
    </xf>
    <xf numFmtId="0" fontId="4" fillId="8" borderId="15" xfId="0" applyFont="1" applyFill="1" applyBorder="1" applyAlignment="1">
      <alignment/>
    </xf>
    <xf numFmtId="0" fontId="4" fillId="8" borderId="20" xfId="0" applyFont="1" applyFill="1" applyBorder="1" applyAlignment="1">
      <alignment/>
    </xf>
    <xf numFmtId="0" fontId="4" fillId="8" borderId="21" xfId="0" applyFont="1" applyFill="1" applyBorder="1" applyAlignment="1">
      <alignment/>
    </xf>
    <xf numFmtId="0" fontId="4" fillId="8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workbookViewId="0" topLeftCell="A1">
      <selection activeCell="N32" sqref="N32"/>
    </sheetView>
  </sheetViews>
  <sheetFormatPr defaultColWidth="9.140625" defaultRowHeight="12.75"/>
  <cols>
    <col min="1" max="16384" width="9.140625" style="19" customWidth="1"/>
  </cols>
  <sheetData>
    <row r="1" ht="13.5" thickBot="1"/>
    <row r="2" spans="2:9" ht="12.75">
      <c r="B2" s="47" t="s">
        <v>16</v>
      </c>
      <c r="C2" s="48"/>
      <c r="D2" s="48"/>
      <c r="E2" s="48"/>
      <c r="F2" s="48"/>
      <c r="G2" s="48"/>
      <c r="H2" s="48"/>
      <c r="I2" s="49"/>
    </row>
    <row r="3" spans="2:9" ht="16.5" customHeight="1">
      <c r="B3" s="50"/>
      <c r="C3" s="51"/>
      <c r="D3" s="51"/>
      <c r="E3" s="51"/>
      <c r="F3" s="51"/>
      <c r="G3" s="51"/>
      <c r="H3" s="51"/>
      <c r="I3" s="52"/>
    </row>
    <row r="4" spans="2:9" ht="12.75" customHeight="1">
      <c r="B4" s="50"/>
      <c r="C4" s="51"/>
      <c r="D4" s="51"/>
      <c r="E4" s="51"/>
      <c r="F4" s="51"/>
      <c r="G4" s="51"/>
      <c r="H4" s="51"/>
      <c r="I4" s="52"/>
    </row>
    <row r="5" spans="2:9" ht="12.75" customHeight="1" thickBot="1">
      <c r="B5" s="53"/>
      <c r="C5" s="54"/>
      <c r="D5" s="54"/>
      <c r="E5" s="54"/>
      <c r="F5" s="54"/>
      <c r="G5" s="54"/>
      <c r="H5" s="54"/>
      <c r="I5" s="55"/>
    </row>
    <row r="6" ht="13.5" thickBot="1"/>
    <row r="7" spans="2:15" ht="16.5" thickBot="1">
      <c r="B7" s="8" t="s">
        <v>4</v>
      </c>
      <c r="C7" s="16" t="s">
        <v>1</v>
      </c>
      <c r="D7" s="16" t="s">
        <v>17</v>
      </c>
      <c r="E7" s="16" t="s">
        <v>2</v>
      </c>
      <c r="F7" s="16" t="s">
        <v>3</v>
      </c>
      <c r="G7" s="8" t="s">
        <v>0</v>
      </c>
      <c r="H7" s="8" t="s">
        <v>5</v>
      </c>
      <c r="I7" s="9" t="s">
        <v>6</v>
      </c>
      <c r="J7" s="8" t="s">
        <v>23</v>
      </c>
      <c r="K7" s="8" t="s">
        <v>21</v>
      </c>
      <c r="L7" s="8" t="s">
        <v>22</v>
      </c>
      <c r="M7" s="9" t="s">
        <v>24</v>
      </c>
      <c r="O7" s="28" t="s">
        <v>18</v>
      </c>
    </row>
    <row r="8" spans="2:16" ht="12.75">
      <c r="B8" s="4" t="s">
        <v>7</v>
      </c>
      <c r="C8" s="13">
        <v>0.49</v>
      </c>
      <c r="D8" s="18">
        <v>51</v>
      </c>
      <c r="E8" s="13">
        <v>37.2</v>
      </c>
      <c r="F8" s="13">
        <v>9.1</v>
      </c>
      <c r="G8" s="10">
        <f aca="true" t="shared" si="0" ref="G8:G16">(3/7)*(1+2*SIN((RADIANS(D8))))</f>
        <v>1.0946965383916893</v>
      </c>
      <c r="H8" s="4">
        <f>(E8*F8)/100</f>
        <v>3.3852</v>
      </c>
      <c r="I8" s="5">
        <f>G8*H8</f>
        <v>3.705766721763547</v>
      </c>
      <c r="J8" s="4">
        <f aca="true" t="shared" si="1" ref="J8:J16">O8*$J$24*$J$22*$J$26</f>
        <v>0.3736049213646401</v>
      </c>
      <c r="K8" s="4">
        <f>I8*J8</f>
        <v>1.38449268468017</v>
      </c>
      <c r="L8" s="4">
        <f aca="true" t="shared" si="2" ref="L8:L16">((85*$E$33^0.7)/((1-$J$35)*$E$25))*(0.785*$J$36+1.475*$J$37*$J$39)</f>
        <v>1.0400777050574306</v>
      </c>
      <c r="M8" s="5">
        <f>K8+L8</f>
        <v>2.4245703897376005</v>
      </c>
      <c r="O8" s="32">
        <f aca="true" t="shared" si="3" ref="O8:O16">$J$28*(COS(RADIANS(D8))/2)*(3-((COS(RADIANS(D8)*(COS(RADIANS(D8)))))))</f>
        <v>0.573361041374207</v>
      </c>
      <c r="P8" s="20"/>
    </row>
    <row r="9" spans="2:15" ht="12.75">
      <c r="B9" s="6" t="s">
        <v>8</v>
      </c>
      <c r="C9" s="14">
        <v>0.49</v>
      </c>
      <c r="D9" s="14">
        <v>51</v>
      </c>
      <c r="E9" s="14">
        <v>37.2</v>
      </c>
      <c r="F9" s="14">
        <v>59.2</v>
      </c>
      <c r="G9" s="11">
        <f t="shared" si="0"/>
        <v>1.0946965383916893</v>
      </c>
      <c r="H9" s="6">
        <f aca="true" t="shared" si="4" ref="H9:H16">(E9*F9)/100</f>
        <v>22.0224</v>
      </c>
      <c r="I9" s="7">
        <f aca="true" t="shared" si="5" ref="I9:I16">G9*H9</f>
        <v>24.10784504707714</v>
      </c>
      <c r="J9" s="26">
        <f t="shared" si="1"/>
        <v>0.3736049213646401</v>
      </c>
      <c r="K9" s="26">
        <f aca="true" t="shared" si="6" ref="K9:K16">I9*J9</f>
        <v>9.006809553084183</v>
      </c>
      <c r="L9" s="6">
        <f t="shared" si="2"/>
        <v>1.0400777050574306</v>
      </c>
      <c r="M9" s="7">
        <f aca="true" t="shared" si="7" ref="M9:M16">K9+L9</f>
        <v>10.046887258141615</v>
      </c>
      <c r="O9" s="33">
        <f t="shared" si="3"/>
        <v>0.573361041374207</v>
      </c>
    </row>
    <row r="10" spans="2:15" ht="12.75">
      <c r="B10" s="6" t="s">
        <v>9</v>
      </c>
      <c r="C10" s="14">
        <v>0.49</v>
      </c>
      <c r="D10" s="14">
        <v>51</v>
      </c>
      <c r="E10" s="14">
        <v>37.2</v>
      </c>
      <c r="F10" s="14">
        <v>9.1</v>
      </c>
      <c r="G10" s="11">
        <f t="shared" si="0"/>
        <v>1.0946965383916893</v>
      </c>
      <c r="H10" s="6">
        <f t="shared" si="4"/>
        <v>3.3852</v>
      </c>
      <c r="I10" s="7">
        <f t="shared" si="5"/>
        <v>3.705766721763547</v>
      </c>
      <c r="J10" s="26">
        <f t="shared" si="1"/>
        <v>0.3736049213646401</v>
      </c>
      <c r="K10" s="26">
        <f t="shared" si="6"/>
        <v>1.38449268468017</v>
      </c>
      <c r="L10" s="6">
        <f t="shared" si="2"/>
        <v>1.0400777050574306</v>
      </c>
      <c r="M10" s="7">
        <f t="shared" si="7"/>
        <v>2.4245703897376005</v>
      </c>
      <c r="O10" s="34">
        <f t="shared" si="3"/>
        <v>0.573361041374207</v>
      </c>
    </row>
    <row r="11" spans="2:15" ht="12.75">
      <c r="B11" s="6" t="s">
        <v>10</v>
      </c>
      <c r="C11" s="14">
        <v>1.025</v>
      </c>
      <c r="D11" s="14">
        <v>28.5</v>
      </c>
      <c r="E11" s="14">
        <v>12</v>
      </c>
      <c r="F11" s="14">
        <v>19.8</v>
      </c>
      <c r="G11" s="6">
        <f t="shared" si="0"/>
        <v>0.8375646516510928</v>
      </c>
      <c r="H11" s="6">
        <f t="shared" si="4"/>
        <v>2.3760000000000003</v>
      </c>
      <c r="I11" s="7">
        <f t="shared" si="5"/>
        <v>1.9900536123229968</v>
      </c>
      <c r="J11" s="26">
        <f t="shared" si="1"/>
        <v>0.507472235880725</v>
      </c>
      <c r="K11" s="26">
        <f t="shared" si="6"/>
        <v>1.0098969561680646</v>
      </c>
      <c r="L11" s="2">
        <f t="shared" si="2"/>
        <v>1.0400777050574306</v>
      </c>
      <c r="M11" s="37">
        <f t="shared" si="7"/>
        <v>2.0499746612254954</v>
      </c>
      <c r="O11" s="33">
        <f t="shared" si="3"/>
        <v>0.7788034712451946</v>
      </c>
    </row>
    <row r="12" spans="2:15" ht="12.75">
      <c r="B12" s="6" t="s">
        <v>11</v>
      </c>
      <c r="C12" s="14">
        <v>1.025</v>
      </c>
      <c r="D12" s="14">
        <v>28.5</v>
      </c>
      <c r="E12" s="14">
        <v>12</v>
      </c>
      <c r="F12" s="14">
        <v>32.8</v>
      </c>
      <c r="G12" s="2">
        <f t="shared" si="0"/>
        <v>0.8375646516510928</v>
      </c>
      <c r="H12" s="6">
        <f t="shared" si="4"/>
        <v>3.9359999999999995</v>
      </c>
      <c r="I12" s="7">
        <f t="shared" si="5"/>
        <v>3.296654468898701</v>
      </c>
      <c r="J12" s="26">
        <f t="shared" si="1"/>
        <v>0.507472235880725</v>
      </c>
      <c r="K12" s="26">
        <f t="shared" si="6"/>
        <v>1.6729606142582076</v>
      </c>
      <c r="L12" s="6">
        <f t="shared" si="2"/>
        <v>1.0400777050574306</v>
      </c>
      <c r="M12" s="7">
        <f t="shared" si="7"/>
        <v>2.713038319315638</v>
      </c>
      <c r="O12" s="34">
        <f t="shared" si="3"/>
        <v>0.7788034712451946</v>
      </c>
    </row>
    <row r="13" spans="2:15" ht="12.75">
      <c r="B13" s="6" t="s">
        <v>12</v>
      </c>
      <c r="C13" s="14">
        <v>1.025</v>
      </c>
      <c r="D13" s="14">
        <v>28.5</v>
      </c>
      <c r="E13" s="14">
        <v>12</v>
      </c>
      <c r="F13" s="14">
        <v>19.8</v>
      </c>
      <c r="G13" s="11">
        <f t="shared" si="0"/>
        <v>0.8375646516510928</v>
      </c>
      <c r="H13" s="6">
        <f t="shared" si="4"/>
        <v>2.3760000000000003</v>
      </c>
      <c r="I13" s="7">
        <f t="shared" si="5"/>
        <v>1.9900536123229968</v>
      </c>
      <c r="J13" s="2">
        <f t="shared" si="1"/>
        <v>0.507472235880725</v>
      </c>
      <c r="K13" s="2">
        <f t="shared" si="6"/>
        <v>1.0098969561680646</v>
      </c>
      <c r="L13" s="6">
        <f t="shared" si="2"/>
        <v>1.0400777050574306</v>
      </c>
      <c r="M13" s="7">
        <f t="shared" si="7"/>
        <v>2.0499746612254954</v>
      </c>
      <c r="O13" s="35">
        <f t="shared" si="3"/>
        <v>0.7788034712451946</v>
      </c>
    </row>
    <row r="14" spans="2:15" ht="12.75">
      <c r="B14" s="6" t="s">
        <v>13</v>
      </c>
      <c r="C14" s="14">
        <v>1.5</v>
      </c>
      <c r="D14" s="14">
        <v>18.5</v>
      </c>
      <c r="E14" s="14">
        <v>4.9</v>
      </c>
      <c r="F14" s="14">
        <v>19.9</v>
      </c>
      <c r="G14" s="6">
        <f t="shared" si="0"/>
        <v>0.7005468483472218</v>
      </c>
      <c r="H14" s="6">
        <f t="shared" si="4"/>
        <v>0.9751000000000001</v>
      </c>
      <c r="I14" s="7">
        <f t="shared" si="5"/>
        <v>0.6831032318233761</v>
      </c>
      <c r="J14" s="6">
        <f t="shared" si="1"/>
        <v>0.53518189311217</v>
      </c>
      <c r="K14" s="6">
        <f t="shared" si="6"/>
        <v>0.36558448079827593</v>
      </c>
      <c r="L14" s="2">
        <f t="shared" si="2"/>
        <v>1.0400777050574306</v>
      </c>
      <c r="M14" s="37">
        <f t="shared" si="7"/>
        <v>1.4056621858557066</v>
      </c>
      <c r="O14" s="35">
        <f t="shared" si="3"/>
        <v>0.821328708515389</v>
      </c>
    </row>
    <row r="15" spans="2:15" ht="12.75">
      <c r="B15" s="6" t="s">
        <v>14</v>
      </c>
      <c r="C15" s="14">
        <v>1.5</v>
      </c>
      <c r="D15" s="14">
        <v>18.5</v>
      </c>
      <c r="E15" s="14">
        <v>4.9</v>
      </c>
      <c r="F15" s="14">
        <v>28</v>
      </c>
      <c r="G15" s="2">
        <f t="shared" si="0"/>
        <v>0.7005468483472218</v>
      </c>
      <c r="H15" s="6">
        <f t="shared" si="4"/>
        <v>1.372</v>
      </c>
      <c r="I15" s="7">
        <f t="shared" si="5"/>
        <v>0.9611502759323884</v>
      </c>
      <c r="J15" s="6">
        <f t="shared" si="1"/>
        <v>0.53518189311217</v>
      </c>
      <c r="K15" s="6">
        <f t="shared" si="6"/>
        <v>0.5143902242387802</v>
      </c>
      <c r="L15" s="7">
        <f t="shared" si="2"/>
        <v>1.0400777050574306</v>
      </c>
      <c r="M15" s="6">
        <f t="shared" si="7"/>
        <v>1.554467929296211</v>
      </c>
      <c r="O15" s="34">
        <f t="shared" si="3"/>
        <v>0.821328708515389</v>
      </c>
    </row>
    <row r="16" spans="2:15" ht="13.5" thickBot="1">
      <c r="B16" s="3" t="s">
        <v>15</v>
      </c>
      <c r="C16" s="15">
        <v>1.5</v>
      </c>
      <c r="D16" s="17">
        <v>18.5</v>
      </c>
      <c r="E16" s="15">
        <v>4.9</v>
      </c>
      <c r="F16" s="15">
        <v>19.9</v>
      </c>
      <c r="G16" s="12">
        <f t="shared" si="0"/>
        <v>0.7005468483472218</v>
      </c>
      <c r="H16" s="3">
        <f t="shared" si="4"/>
        <v>0.9751000000000001</v>
      </c>
      <c r="I16" s="1">
        <f t="shared" si="5"/>
        <v>0.6831032318233761</v>
      </c>
      <c r="J16" s="3">
        <f t="shared" si="1"/>
        <v>0.53518189311217</v>
      </c>
      <c r="K16" s="3">
        <f t="shared" si="6"/>
        <v>0.36558448079827593</v>
      </c>
      <c r="L16" s="3">
        <f t="shared" si="2"/>
        <v>1.0400777050574306</v>
      </c>
      <c r="M16" s="1">
        <f t="shared" si="7"/>
        <v>1.4056621858557066</v>
      </c>
      <c r="O16" s="27">
        <f t="shared" si="3"/>
        <v>0.821328708515389</v>
      </c>
    </row>
    <row r="17" ht="12.75">
      <c r="D17" s="21"/>
    </row>
    <row r="18" spans="5:11" ht="16.5" thickBot="1">
      <c r="E18" s="43" t="s">
        <v>28</v>
      </c>
      <c r="I18" s="43"/>
      <c r="J18" s="43" t="s">
        <v>60</v>
      </c>
      <c r="K18" s="43"/>
    </row>
    <row r="19" spans="4:11" ht="15.75">
      <c r="D19" s="23" t="s">
        <v>39</v>
      </c>
      <c r="E19" s="18">
        <v>18</v>
      </c>
      <c r="I19" s="23" t="s">
        <v>25</v>
      </c>
      <c r="J19" s="18">
        <v>1</v>
      </c>
      <c r="K19" s="24">
        <f>IF(J19=1,0.95,IF(J19=2,0.85,IF(J19=3,0.65)))</f>
        <v>0.95</v>
      </c>
    </row>
    <row r="20" spans="3:11" ht="16.5" thickBot="1">
      <c r="C20" s="20"/>
      <c r="D20" s="23" t="s">
        <v>40</v>
      </c>
      <c r="E20" s="38">
        <v>12</v>
      </c>
      <c r="F20" s="29" t="s">
        <v>27</v>
      </c>
      <c r="G20" s="20"/>
      <c r="I20" s="23" t="s">
        <v>26</v>
      </c>
      <c r="J20" s="15">
        <v>1</v>
      </c>
      <c r="K20" s="24">
        <f>IF(J20=1,0.95,IF(J20=2,0.9,IF(J20=3,0.85)))</f>
        <v>0.95</v>
      </c>
    </row>
    <row r="21" spans="3:10" ht="13.5" thickBot="1">
      <c r="C21" s="20"/>
      <c r="D21" s="23" t="s">
        <v>41</v>
      </c>
      <c r="E21" s="15">
        <v>7.2</v>
      </c>
      <c r="J21" s="43" t="s">
        <v>65</v>
      </c>
    </row>
    <row r="22" spans="3:10" ht="15.75">
      <c r="C22" s="20"/>
      <c r="D22" s="23" t="s">
        <v>45</v>
      </c>
      <c r="E22" s="24">
        <f>E19*E21</f>
        <v>129.6</v>
      </c>
      <c r="I22" s="19" t="s">
        <v>66</v>
      </c>
      <c r="J22" s="25">
        <f>(K19^3)*K20</f>
        <v>0.8145062499999999</v>
      </c>
    </row>
    <row r="23" spans="3:10" ht="13.5" thickBot="1">
      <c r="C23" s="20"/>
      <c r="D23" s="23" t="s">
        <v>43</v>
      </c>
      <c r="E23" s="24">
        <f>E20*E21</f>
        <v>86.4</v>
      </c>
      <c r="J23" s="43" t="s">
        <v>58</v>
      </c>
    </row>
    <row r="24" spans="4:10" ht="16.5" thickBot="1">
      <c r="D24" s="23" t="s">
        <v>44</v>
      </c>
      <c r="E24" s="24">
        <f>E19*E20</f>
        <v>216</v>
      </c>
      <c r="I24" s="23" t="s">
        <v>19</v>
      </c>
      <c r="J24" s="18">
        <v>0.8</v>
      </c>
    </row>
    <row r="25" spans="4:10" ht="15" thickBot="1">
      <c r="D25" s="23" t="s">
        <v>46</v>
      </c>
      <c r="E25" s="24">
        <f>2*(E22+E23+E24)</f>
        <v>864</v>
      </c>
      <c r="F25" s="29" t="s">
        <v>29</v>
      </c>
      <c r="G25" s="20"/>
      <c r="J25" s="46" t="s">
        <v>59</v>
      </c>
    </row>
    <row r="26" spans="3:10" ht="16.5" thickBot="1">
      <c r="C26" s="20"/>
      <c r="E26" s="43" t="s">
        <v>56</v>
      </c>
      <c r="I26" s="23" t="s">
        <v>20</v>
      </c>
      <c r="J26" s="15">
        <v>1</v>
      </c>
    </row>
    <row r="27" spans="3:10" ht="12.75">
      <c r="C27" s="20"/>
      <c r="D27" s="30" t="s">
        <v>36</v>
      </c>
      <c r="E27" s="18">
        <v>2.4</v>
      </c>
      <c r="F27" s="29" t="s">
        <v>27</v>
      </c>
      <c r="J27" s="43" t="s">
        <v>63</v>
      </c>
    </row>
    <row r="28" spans="3:10" ht="15.75">
      <c r="C28" s="20"/>
      <c r="D28" s="30" t="s">
        <v>37</v>
      </c>
      <c r="E28" s="38">
        <v>5.4</v>
      </c>
      <c r="F28" s="29" t="s">
        <v>27</v>
      </c>
      <c r="I28" s="22" t="s">
        <v>64</v>
      </c>
      <c r="J28" s="24">
        <f>0.92^E30</f>
        <v>0.8464</v>
      </c>
    </row>
    <row r="29" spans="4:11" ht="16.5" thickBot="1">
      <c r="D29" s="23" t="s">
        <v>35</v>
      </c>
      <c r="E29" s="38">
        <v>3</v>
      </c>
      <c r="F29" s="20"/>
      <c r="I29" s="43"/>
      <c r="J29" s="43" t="s">
        <v>57</v>
      </c>
      <c r="K29" s="44"/>
    </row>
    <row r="30" spans="3:11" ht="12.75">
      <c r="C30" s="20"/>
      <c r="D30" s="23" t="s">
        <v>42</v>
      </c>
      <c r="E30" s="38">
        <v>2</v>
      </c>
      <c r="I30" s="22" t="s">
        <v>53</v>
      </c>
      <c r="J30" s="18">
        <v>0.4</v>
      </c>
      <c r="K30" s="20"/>
    </row>
    <row r="31" spans="3:10" ht="13.5" thickBot="1">
      <c r="C31" s="20"/>
      <c r="D31" s="22" t="s">
        <v>32</v>
      </c>
      <c r="E31" s="15">
        <v>0.9</v>
      </c>
      <c r="F31" s="31" t="s">
        <v>27</v>
      </c>
      <c r="G31" s="20"/>
      <c r="I31" s="22" t="s">
        <v>54</v>
      </c>
      <c r="J31" s="38">
        <v>0.5</v>
      </c>
    </row>
    <row r="32" spans="4:10" ht="14.25">
      <c r="D32" s="40" t="s">
        <v>38</v>
      </c>
      <c r="E32" s="36">
        <f>E29*E28*E27</f>
        <v>38.88</v>
      </c>
      <c r="F32" s="31" t="s">
        <v>29</v>
      </c>
      <c r="I32" s="22" t="s">
        <v>55</v>
      </c>
      <c r="J32" s="38">
        <v>0.8</v>
      </c>
    </row>
    <row r="33" spans="4:10" ht="15" thickBot="1">
      <c r="D33" s="23" t="s">
        <v>62</v>
      </c>
      <c r="E33" s="25">
        <f>E32*0.8</f>
        <v>31.104000000000003</v>
      </c>
      <c r="F33" s="45" t="s">
        <v>29</v>
      </c>
      <c r="I33" s="42" t="s">
        <v>61</v>
      </c>
      <c r="J33" s="15">
        <v>0.1</v>
      </c>
    </row>
    <row r="34" spans="4:11" ht="12.75">
      <c r="D34" s="22" t="s">
        <v>33</v>
      </c>
      <c r="E34" s="25">
        <f>E31+0.5*E28</f>
        <v>3.6</v>
      </c>
      <c r="F34" s="31" t="s">
        <v>27</v>
      </c>
      <c r="I34" s="43"/>
      <c r="J34" s="43" t="s">
        <v>47</v>
      </c>
      <c r="K34" s="43"/>
    </row>
    <row r="35" spans="9:11" ht="12.75">
      <c r="I35" s="23" t="s">
        <v>48</v>
      </c>
      <c r="J35" s="24">
        <f>((2*E23*J31)+(E22*J31)+((E22-E32)*J31)+(E32*J33)+(E24*J30)+(E24*J32))/E25</f>
        <v>0.532</v>
      </c>
      <c r="K35" s="29" t="s">
        <v>50</v>
      </c>
    </row>
    <row r="36" spans="9:11" ht="15.75">
      <c r="I36" s="23" t="s">
        <v>30</v>
      </c>
      <c r="J36" s="24">
        <f>((2*E20*J31*E34)+(E24*J30)+(E19*E34*J31))/((2*E20*E34)+E24+(E19*E34))</f>
        <v>0.4411764705882354</v>
      </c>
      <c r="K36" s="41" t="s">
        <v>51</v>
      </c>
    </row>
    <row r="37" spans="9:11" ht="15.75">
      <c r="I37" s="23" t="s">
        <v>31</v>
      </c>
      <c r="J37" s="25">
        <f>((2*E20*(E21-E34)*J31)+(E24*J32)+(E19*(E21-E34)*J31))/((2*E20*(E21-E34))+E24+(E19*(E21-E34)))</f>
        <v>0.6764705882352942</v>
      </c>
      <c r="K37" s="41" t="s">
        <v>52</v>
      </c>
    </row>
    <row r="38" spans="9:11" ht="13.5" thickBot="1">
      <c r="I38" s="43"/>
      <c r="J38" s="43" t="s">
        <v>49</v>
      </c>
      <c r="K38" s="43"/>
    </row>
    <row r="39" spans="9:10" ht="16.5" thickBot="1">
      <c r="I39" s="23" t="s">
        <v>34</v>
      </c>
      <c r="J39" s="39">
        <v>0.1</v>
      </c>
    </row>
  </sheetData>
  <sheetProtection/>
  <mergeCells count="1">
    <mergeCell ref="B2:I5"/>
  </mergeCells>
  <printOptions/>
  <pageMargins left="0.7874015748031497" right="0.7874015748031497" top="0.984251968503937" bottom="0.984251968503937" header="0.5118110236220472" footer="0.5118110236220472"/>
  <pageSetup blackAndWhite="1" orientation="landscape" paperSize="9" r:id="rId3"/>
  <ignoredErrors>
    <ignoredError sqref="J8:J1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Stavebna fyzika II-Zadanie 3</dc:title>
  <dc:subject/>
  <dc:creator>Tibor</dc:creator>
  <cp:keywords/>
  <dc:description/>
  <cp:lastModifiedBy>Tibor</cp:lastModifiedBy>
  <cp:lastPrinted>2004-03-26T00:29:13Z</cp:lastPrinted>
  <dcterms:created xsi:type="dcterms:W3CDTF">2004-03-22T20:46:36Z</dcterms:created>
  <dcterms:modified xsi:type="dcterms:W3CDTF">2004-04-01T20:43:09Z</dcterms:modified>
  <cp:category/>
  <cp:version/>
  <cp:contentType/>
  <cp:contentStatus/>
</cp:coreProperties>
</file>